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23" i="1"/>
  <c r="J23"/>
  <c r="J21"/>
  <c r="G6"/>
  <c r="H7"/>
  <c r="H8"/>
  <c r="H9"/>
  <c r="O24" l="1"/>
  <c r="N24"/>
  <c r="M24"/>
  <c r="I24"/>
  <c r="F24"/>
  <c r="E24"/>
  <c r="D24"/>
  <c r="C24"/>
  <c r="B24"/>
  <c r="H23"/>
  <c r="L23" s="1"/>
  <c r="Q22"/>
  <c r="H22"/>
  <c r="Q21"/>
  <c r="H21"/>
  <c r="Q20"/>
  <c r="H20"/>
  <c r="Q19"/>
  <c r="H19"/>
  <c r="J19" s="1"/>
  <c r="Q18"/>
  <c r="H18"/>
  <c r="Q17"/>
  <c r="H17"/>
  <c r="J17" s="1"/>
  <c r="Q16"/>
  <c r="H16"/>
  <c r="Q15"/>
  <c r="H15"/>
  <c r="J15" s="1"/>
  <c r="Q14"/>
  <c r="H14"/>
  <c r="Q13"/>
  <c r="H13"/>
  <c r="J13" s="1"/>
  <c r="Q12"/>
  <c r="H12"/>
  <c r="Q11"/>
  <c r="H11"/>
  <c r="J11" s="1"/>
  <c r="Q10"/>
  <c r="H10"/>
  <c r="Q9"/>
  <c r="J9"/>
  <c r="Q8"/>
  <c r="Q7"/>
  <c r="J7"/>
  <c r="Q6"/>
  <c r="R6" s="1"/>
  <c r="H6"/>
  <c r="R23" l="1"/>
  <c r="H24"/>
  <c r="Q24"/>
  <c r="R8"/>
  <c r="R10"/>
  <c r="R12"/>
  <c r="R14"/>
  <c r="R16"/>
  <c r="R18"/>
  <c r="R20"/>
  <c r="R22"/>
  <c r="R7"/>
  <c r="R9"/>
  <c r="R11"/>
  <c r="R13"/>
  <c r="R15"/>
  <c r="R17"/>
  <c r="R19"/>
  <c r="L7"/>
  <c r="K7"/>
  <c r="L9"/>
  <c r="K9"/>
  <c r="L11"/>
  <c r="K11"/>
  <c r="L13"/>
  <c r="K13"/>
  <c r="K15"/>
  <c r="L15"/>
  <c r="K17"/>
  <c r="L17"/>
  <c r="K19"/>
  <c r="L19"/>
  <c r="R21"/>
  <c r="L21"/>
  <c r="J10"/>
  <c r="L10" s="1"/>
  <c r="J14"/>
  <c r="L14" s="1"/>
  <c r="J16"/>
  <c r="L16" s="1"/>
  <c r="J18"/>
  <c r="L18" s="1"/>
  <c r="J20"/>
  <c r="L20" s="1"/>
  <c r="K23"/>
  <c r="J6"/>
  <c r="J8"/>
  <c r="L8" s="1"/>
  <c r="J12"/>
  <c r="L12" s="1"/>
  <c r="J22"/>
  <c r="L22" s="1"/>
  <c r="G24"/>
  <c r="K20" l="1"/>
  <c r="K12"/>
  <c r="K18"/>
  <c r="K10"/>
  <c r="L6"/>
  <c r="J24"/>
  <c r="K24" s="1"/>
  <c r="K16"/>
  <c r="K8"/>
  <c r="K6"/>
  <c r="K21"/>
  <c r="K22"/>
  <c r="K14"/>
</calcChain>
</file>

<file path=xl/sharedStrings.xml><?xml version="1.0" encoding="utf-8"?>
<sst xmlns="http://schemas.openxmlformats.org/spreadsheetml/2006/main" count="41" uniqueCount="41">
  <si>
    <t>наименование</t>
  </si>
  <si>
    <t xml:space="preserve">Доходы </t>
  </si>
  <si>
    <t>Доля МБТ в общей сумме доходов  (%)</t>
  </si>
  <si>
    <t>Содержание</t>
  </si>
  <si>
    <t>Всего сод-ие ОМСУ</t>
  </si>
  <si>
    <t>Доля ОМСУ                                                                            (%)</t>
  </si>
  <si>
    <t>Собственные ср-ва</t>
  </si>
  <si>
    <t>Межбюджетные трансферты</t>
  </si>
  <si>
    <t>Всего :</t>
  </si>
  <si>
    <t>Доля собственных доходов в общей сумме доходов  (%)</t>
  </si>
  <si>
    <t>главы</t>
  </si>
  <si>
    <t>выборы и референдум</t>
  </si>
  <si>
    <t>админи- страции</t>
  </si>
  <si>
    <t>предст. органа</t>
  </si>
  <si>
    <t>земнльный налог</t>
  </si>
  <si>
    <t>НДФЛ</t>
  </si>
  <si>
    <t>налог на имущество</t>
  </si>
  <si>
    <t xml:space="preserve">государственная пошлина  </t>
  </si>
  <si>
    <t>ЕСХН</t>
  </si>
  <si>
    <t>неналоговый доходы</t>
  </si>
  <si>
    <t>итого</t>
  </si>
  <si>
    <t>Акуловский</t>
  </si>
  <si>
    <t>Б-Ключевский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</si>
  <si>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</si>
  <si>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</si>
  <si>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</si>
  <si>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</si>
  <si>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</si>
  <si>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</si>
  <si>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</si>
  <si>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</si>
  <si>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</si>
  <si>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</si>
  <si>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</si>
  <si>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</si>
  <si>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</si>
  <si>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</si>
  <si>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</si>
  <si>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</si>
  <si>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:</t>
  </si>
  <si>
    <t>Информация о результах  внешней проверки отчетов об исполнении бюджетов сельских поселений за 2022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</si>
</sst>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_ ;\-#,##0.0\ "/>
    <numFmt numFmtId="166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165" fontId="4" fillId="3" borderId="6" xfId="1" applyNumberFormat="1" applyFont="1" applyFill="1" applyBorder="1" applyAlignment="1">
      <alignment horizontal="center"/>
    </xf>
    <xf numFmtId="165" fontId="6" fillId="3" borderId="6" xfId="1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6" xfId="0" applyFont="1" applyFill="1" applyBorder="1"/>
    <xf numFmtId="165" fontId="4" fillId="4" borderId="6" xfId="1" applyNumberFormat="1" applyFont="1" applyFill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6" fontId="5" fillId="4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165" fontId="4" fillId="0" borderId="6" xfId="1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2" borderId="6" xfId="0" applyFont="1" applyFill="1" applyBorder="1"/>
    <xf numFmtId="165" fontId="4" fillId="2" borderId="6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6" xfId="0" applyFont="1" applyFill="1" applyBorder="1"/>
    <xf numFmtId="165" fontId="4" fillId="5" borderId="6" xfId="1" applyNumberFormat="1" applyFont="1" applyFill="1" applyBorder="1" applyAlignment="1">
      <alignment horizontal="center"/>
    </xf>
    <xf numFmtId="166" fontId="4" fillId="5" borderId="6" xfId="0" applyNumberFormat="1" applyFont="1" applyFill="1" applyBorder="1" applyAlignment="1">
      <alignment horizontal="center"/>
    </xf>
    <xf numFmtId="166" fontId="5" fillId="5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4" fillId="6" borderId="6" xfId="0" applyFont="1" applyFill="1" applyBorder="1"/>
    <xf numFmtId="165" fontId="4" fillId="6" borderId="6" xfId="1" applyNumberFormat="1" applyFont="1" applyFill="1" applyBorder="1" applyAlignment="1">
      <alignment horizontal="center"/>
    </xf>
    <xf numFmtId="166" fontId="4" fillId="6" borderId="6" xfId="0" applyNumberFormat="1" applyFont="1" applyFill="1" applyBorder="1" applyAlignment="1">
      <alignment horizontal="center"/>
    </xf>
    <xf numFmtId="166" fontId="5" fillId="6" borderId="6" xfId="0" applyNumberFormat="1" applyFont="1" applyFill="1" applyBorder="1" applyAlignment="1">
      <alignment horizontal="center"/>
    </xf>
    <xf numFmtId="165" fontId="6" fillId="0" borderId="6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 vertical="center"/>
    </xf>
    <xf numFmtId="166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4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85" zoomScaleNormal="85" workbookViewId="0">
      <selection sqref="A1:R1"/>
    </sheetView>
  </sheetViews>
  <sheetFormatPr defaultColWidth="9.140625" defaultRowHeight="12"/>
  <cols>
    <col min="1" max="1" width="16.42578125" style="2" customWidth="1"/>
    <col min="2" max="2" width="8.42578125" style="2" customWidth="1"/>
    <col min="3" max="3" width="8.28515625" style="2" customWidth="1"/>
    <col min="4" max="4" width="9.5703125" style="2" customWidth="1"/>
    <col min="5" max="5" width="8.28515625" style="2" customWidth="1"/>
    <col min="6" max="6" width="7" style="2" customWidth="1"/>
    <col min="7" max="7" width="11" style="2" customWidth="1"/>
    <col min="8" max="8" width="8.7109375" style="1" customWidth="1"/>
    <col min="9" max="9" width="13.140625" style="1" customWidth="1"/>
    <col min="10" max="10" width="8.42578125" style="1" customWidth="1"/>
    <col min="11" max="11" width="9.85546875" style="1" customWidth="1"/>
    <col min="12" max="12" width="10.42578125" style="1" customWidth="1"/>
    <col min="13" max="13" width="7" style="1" customWidth="1"/>
    <col min="14" max="14" width="9.7109375" style="1" customWidth="1"/>
    <col min="15" max="15" width="8.140625" style="1" customWidth="1"/>
    <col min="16" max="16" width="7.28515625" style="1" customWidth="1"/>
    <col min="17" max="17" width="7.7109375" style="1" customWidth="1"/>
    <col min="18" max="18" width="8.28515625" style="1" customWidth="1"/>
    <col min="19" max="16384" width="9.140625" style="1"/>
  </cols>
  <sheetData>
    <row r="1" spans="1:18" ht="18.75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s="4" customFormat="1">
      <c r="A3" s="48" t="s">
        <v>0</v>
      </c>
      <c r="B3" s="51" t="s">
        <v>1</v>
      </c>
      <c r="C3" s="52"/>
      <c r="D3" s="52"/>
      <c r="E3" s="52"/>
      <c r="F3" s="52"/>
      <c r="G3" s="52"/>
      <c r="H3" s="52"/>
      <c r="I3" s="52"/>
      <c r="J3" s="53"/>
      <c r="K3" s="3"/>
      <c r="L3" s="54" t="s">
        <v>2</v>
      </c>
      <c r="M3" s="57" t="s">
        <v>3</v>
      </c>
      <c r="N3" s="57"/>
      <c r="O3" s="57"/>
      <c r="P3" s="57"/>
      <c r="Q3" s="54" t="s">
        <v>4</v>
      </c>
      <c r="R3" s="54" t="s">
        <v>5</v>
      </c>
    </row>
    <row r="4" spans="1:18">
      <c r="A4" s="49"/>
      <c r="B4" s="51" t="s">
        <v>6</v>
      </c>
      <c r="C4" s="52"/>
      <c r="D4" s="52"/>
      <c r="E4" s="52"/>
      <c r="F4" s="52"/>
      <c r="G4" s="52"/>
      <c r="H4" s="53"/>
      <c r="I4" s="54" t="s">
        <v>7</v>
      </c>
      <c r="J4" s="58" t="s">
        <v>8</v>
      </c>
      <c r="K4" s="54" t="s">
        <v>9</v>
      </c>
      <c r="L4" s="55"/>
      <c r="M4" s="54" t="s">
        <v>10</v>
      </c>
      <c r="N4" s="54" t="s">
        <v>11</v>
      </c>
      <c r="O4" s="54" t="s">
        <v>12</v>
      </c>
      <c r="P4" s="54" t="s">
        <v>13</v>
      </c>
      <c r="Q4" s="55"/>
      <c r="R4" s="55"/>
    </row>
    <row r="5" spans="1:18" ht="51.6" customHeight="1">
      <c r="A5" s="50"/>
      <c r="B5" s="5" t="s">
        <v>14</v>
      </c>
      <c r="C5" s="6" t="s">
        <v>15</v>
      </c>
      <c r="D5" s="5" t="s">
        <v>16</v>
      </c>
      <c r="E5" s="5" t="s">
        <v>17</v>
      </c>
      <c r="F5" s="6" t="s">
        <v>18</v>
      </c>
      <c r="G5" s="5" t="s">
        <v>19</v>
      </c>
      <c r="H5" s="7" t="s">
        <v>20</v>
      </c>
      <c r="I5" s="56"/>
      <c r="J5" s="59"/>
      <c r="K5" s="56"/>
      <c r="L5" s="56"/>
      <c r="M5" s="56"/>
      <c r="N5" s="56"/>
      <c r="O5" s="56"/>
      <c r="P5" s="56"/>
      <c r="Q5" s="56"/>
      <c r="R5" s="56"/>
    </row>
    <row r="6" spans="1:18" s="15" customFormat="1">
      <c r="A6" s="8" t="s">
        <v>21</v>
      </c>
      <c r="B6" s="9">
        <v>434.4</v>
      </c>
      <c r="C6" s="9">
        <v>128.80000000000001</v>
      </c>
      <c r="D6" s="9">
        <v>44.3</v>
      </c>
      <c r="E6" s="9">
        <v>0.6</v>
      </c>
      <c r="F6" s="10">
        <v>0</v>
      </c>
      <c r="G6" s="9">
        <f>684+145</f>
        <v>829</v>
      </c>
      <c r="H6" s="11">
        <f t="shared" ref="H6:H23" si="0">B6+C6+D6+E6+G6+F6</f>
        <v>1437.1</v>
      </c>
      <c r="I6" s="12">
        <v>4788.8</v>
      </c>
      <c r="J6" s="13">
        <f>H6+I6</f>
        <v>6225.9</v>
      </c>
      <c r="K6" s="42">
        <f>(H6*100)/J6</f>
        <v>23.082606530782698</v>
      </c>
      <c r="L6" s="12">
        <f>(I6/J6*100)</f>
        <v>76.917393469217316</v>
      </c>
      <c r="M6" s="12">
        <v>418.4</v>
      </c>
      <c r="N6" s="12"/>
      <c r="O6" s="12">
        <v>1113.5</v>
      </c>
      <c r="P6" s="12"/>
      <c r="Q6" s="14">
        <f>SUM(M6:P6)</f>
        <v>1531.9</v>
      </c>
      <c r="R6" s="18">
        <f t="shared" ref="R6:R23" si="1">(Q6/H6*100)</f>
        <v>106.59661818940924</v>
      </c>
    </row>
    <row r="7" spans="1:18" s="15" customFormat="1">
      <c r="A7" s="16" t="s">
        <v>22</v>
      </c>
      <c r="B7" s="17">
        <v>2222.6</v>
      </c>
      <c r="C7" s="17">
        <v>656.7</v>
      </c>
      <c r="D7" s="17">
        <v>293.3</v>
      </c>
      <c r="E7" s="17">
        <v>2.1</v>
      </c>
      <c r="F7" s="17">
        <v>0.2</v>
      </c>
      <c r="G7" s="17">
        <v>156.19999999999999</v>
      </c>
      <c r="H7" s="11">
        <f t="shared" si="0"/>
        <v>3331.1</v>
      </c>
      <c r="I7" s="18">
        <v>1805</v>
      </c>
      <c r="J7" s="19">
        <f t="shared" ref="J7:J22" si="2">H7+I7</f>
        <v>5136.1000000000004</v>
      </c>
      <c r="K7" s="46">
        <f t="shared" ref="K7:K24" si="3">(H7*100)/J7</f>
        <v>64.856603259282323</v>
      </c>
      <c r="L7" s="18">
        <f t="shared" ref="L7:L23" si="4">(I7/J7*100)</f>
        <v>35.143396740717662</v>
      </c>
      <c r="M7" s="18">
        <v>249.2</v>
      </c>
      <c r="N7" s="18"/>
      <c r="O7" s="18">
        <v>1059.9000000000001</v>
      </c>
      <c r="P7" s="18">
        <v>0.2</v>
      </c>
      <c r="Q7" s="19">
        <f t="shared" ref="Q7:Q23" si="5">SUM(M7:P7)</f>
        <v>1309.3000000000002</v>
      </c>
      <c r="R7" s="18">
        <f t="shared" si="1"/>
        <v>39.305334574164696</v>
      </c>
    </row>
    <row r="8" spans="1:18" s="15" customFormat="1">
      <c r="A8" s="8" t="s">
        <v>23</v>
      </c>
      <c r="B8" s="9">
        <v>9527</v>
      </c>
      <c r="C8" s="9">
        <v>548</v>
      </c>
      <c r="D8" s="9">
        <v>746.6</v>
      </c>
      <c r="E8" s="9">
        <v>11.9</v>
      </c>
      <c r="F8" s="9">
        <v>22</v>
      </c>
      <c r="G8" s="9">
        <v>1164.9000000000001</v>
      </c>
      <c r="H8" s="11">
        <f t="shared" si="0"/>
        <v>12020.4</v>
      </c>
      <c r="I8" s="12">
        <v>10644.8</v>
      </c>
      <c r="J8" s="13">
        <f t="shared" si="2"/>
        <v>22665.199999999997</v>
      </c>
      <c r="K8" s="42">
        <f t="shared" si="3"/>
        <v>53.034608121702</v>
      </c>
      <c r="L8" s="12">
        <f t="shared" si="4"/>
        <v>46.965391878298014</v>
      </c>
      <c r="M8" s="12">
        <v>533.79999999999995</v>
      </c>
      <c r="N8" s="12"/>
      <c r="O8" s="12">
        <v>2034.8</v>
      </c>
      <c r="P8" s="12"/>
      <c r="Q8" s="14">
        <f>O8+M8</f>
        <v>2568.6</v>
      </c>
      <c r="R8" s="12">
        <f t="shared" si="1"/>
        <v>21.368673255465708</v>
      </c>
    </row>
    <row r="9" spans="1:18">
      <c r="A9" s="20" t="s">
        <v>24</v>
      </c>
      <c r="B9" s="21">
        <v>3873.8</v>
      </c>
      <c r="C9" s="21">
        <v>475.1</v>
      </c>
      <c r="D9" s="21">
        <v>458.6</v>
      </c>
      <c r="E9" s="21">
        <v>6.7</v>
      </c>
      <c r="F9" s="21">
        <v>18.100000000000001</v>
      </c>
      <c r="G9" s="21">
        <v>746.9</v>
      </c>
      <c r="H9" s="11">
        <f t="shared" si="0"/>
        <v>5579.2000000000007</v>
      </c>
      <c r="I9" s="22">
        <v>3776.3</v>
      </c>
      <c r="J9" s="13">
        <f t="shared" si="2"/>
        <v>9355.5</v>
      </c>
      <c r="K9" s="42">
        <f t="shared" si="3"/>
        <v>59.635508524397423</v>
      </c>
      <c r="L9" s="22">
        <f t="shared" si="4"/>
        <v>40.364491475602584</v>
      </c>
      <c r="M9" s="22">
        <v>561.70000000000005</v>
      </c>
      <c r="N9" s="22"/>
      <c r="O9" s="22">
        <v>1531.6</v>
      </c>
      <c r="P9" s="22">
        <v>0</v>
      </c>
      <c r="Q9" s="23">
        <f t="shared" si="5"/>
        <v>2093.3000000000002</v>
      </c>
      <c r="R9" s="22">
        <f t="shared" si="1"/>
        <v>37.519716088328074</v>
      </c>
    </row>
    <row r="10" spans="1:18">
      <c r="A10" s="24" t="s">
        <v>25</v>
      </c>
      <c r="B10" s="21">
        <v>3163</v>
      </c>
      <c r="C10" s="21">
        <v>863.9</v>
      </c>
      <c r="D10" s="21">
        <v>531.9</v>
      </c>
      <c r="E10" s="21">
        <v>13.6</v>
      </c>
      <c r="F10" s="21"/>
      <c r="G10" s="21">
        <v>617.9</v>
      </c>
      <c r="H10" s="11">
        <f t="shared" si="0"/>
        <v>5190.3</v>
      </c>
      <c r="I10" s="22">
        <v>10908.3</v>
      </c>
      <c r="J10" s="13">
        <f t="shared" si="2"/>
        <v>16098.599999999999</v>
      </c>
      <c r="K10" s="42">
        <f t="shared" si="3"/>
        <v>32.240691737169698</v>
      </c>
      <c r="L10" s="22">
        <f t="shared" si="4"/>
        <v>67.759308262830302</v>
      </c>
      <c r="M10" s="22">
        <v>568.70000000000005</v>
      </c>
      <c r="N10" s="22"/>
      <c r="O10" s="22">
        <v>1250.0999999999999</v>
      </c>
      <c r="P10" s="22">
        <v>3</v>
      </c>
      <c r="Q10" s="23">
        <f t="shared" si="5"/>
        <v>1821.8</v>
      </c>
      <c r="R10" s="22">
        <f t="shared" si="1"/>
        <v>35.100090553532546</v>
      </c>
    </row>
    <row r="11" spans="1:18" s="27" customFormat="1">
      <c r="A11" s="25" t="s">
        <v>26</v>
      </c>
      <c r="B11" s="26">
        <v>2408.4</v>
      </c>
      <c r="C11" s="26">
        <v>64.400000000000006</v>
      </c>
      <c r="D11" s="26">
        <v>172.9</v>
      </c>
      <c r="E11" s="26">
        <v>2</v>
      </c>
      <c r="F11" s="26"/>
      <c r="G11" s="26">
        <v>673.1</v>
      </c>
      <c r="H11" s="11">
        <f t="shared" si="0"/>
        <v>3320.8</v>
      </c>
      <c r="I11" s="11">
        <v>2152.6</v>
      </c>
      <c r="J11" s="13">
        <f t="shared" si="2"/>
        <v>5473.4</v>
      </c>
      <c r="K11" s="42">
        <f t="shared" si="3"/>
        <v>60.671611795227832</v>
      </c>
      <c r="L11" s="11">
        <f t="shared" si="4"/>
        <v>39.328388204772175</v>
      </c>
      <c r="M11" s="11">
        <v>442.7</v>
      </c>
      <c r="N11" s="11"/>
      <c r="O11" s="11">
        <v>944.2</v>
      </c>
      <c r="P11" s="11">
        <v>0.5</v>
      </c>
      <c r="Q11" s="13">
        <f t="shared" si="5"/>
        <v>1387.4</v>
      </c>
      <c r="R11" s="11">
        <f t="shared" si="1"/>
        <v>41.77908937605396</v>
      </c>
    </row>
    <row r="12" spans="1:18">
      <c r="A12" s="28" t="s">
        <v>27</v>
      </c>
      <c r="B12" s="29">
        <v>525.1</v>
      </c>
      <c r="C12" s="29">
        <v>65.900000000000006</v>
      </c>
      <c r="D12" s="29">
        <v>64.900000000000006</v>
      </c>
      <c r="E12" s="29">
        <v>1.9</v>
      </c>
      <c r="F12" s="29">
        <v>12.9</v>
      </c>
      <c r="G12" s="29">
        <v>139.80000000000001</v>
      </c>
      <c r="H12" s="11">
        <f t="shared" si="0"/>
        <v>810.49999999999989</v>
      </c>
      <c r="I12" s="30">
        <v>7071</v>
      </c>
      <c r="J12" s="13">
        <f t="shared" si="2"/>
        <v>7881.5</v>
      </c>
      <c r="K12" s="42">
        <f t="shared" si="3"/>
        <v>10.283575461523819</v>
      </c>
      <c r="L12" s="30">
        <f t="shared" si="4"/>
        <v>89.716424538476176</v>
      </c>
      <c r="M12" s="30">
        <v>456.3</v>
      </c>
      <c r="N12" s="30"/>
      <c r="O12" s="30">
        <v>1066</v>
      </c>
      <c r="P12" s="30"/>
      <c r="Q12" s="31">
        <f>P12+O12+M12</f>
        <v>1522.3</v>
      </c>
      <c r="R12" s="30">
        <f t="shared" si="1"/>
        <v>187.82233189389268</v>
      </c>
    </row>
    <row r="13" spans="1:18" s="32" customFormat="1">
      <c r="A13" s="24" t="s">
        <v>28</v>
      </c>
      <c r="B13" s="21">
        <v>2952.7</v>
      </c>
      <c r="C13" s="21">
        <v>500.6</v>
      </c>
      <c r="D13" s="21">
        <v>386</v>
      </c>
      <c r="E13" s="21">
        <v>6.8</v>
      </c>
      <c r="F13" s="21">
        <v>20.100000000000001</v>
      </c>
      <c r="G13" s="21">
        <v>274.89999999999998</v>
      </c>
      <c r="H13" s="11">
        <f t="shared" si="0"/>
        <v>4141.1000000000004</v>
      </c>
      <c r="I13" s="22">
        <v>4692</v>
      </c>
      <c r="J13" s="13">
        <f t="shared" si="2"/>
        <v>8833.1</v>
      </c>
      <c r="K13" s="42">
        <f t="shared" si="3"/>
        <v>46.881615740793158</v>
      </c>
      <c r="L13" s="22">
        <f t="shared" si="4"/>
        <v>53.118384259206842</v>
      </c>
      <c r="M13" s="22">
        <v>554.6</v>
      </c>
      <c r="N13" s="22">
        <v>156</v>
      </c>
      <c r="O13" s="22">
        <v>1040.5</v>
      </c>
      <c r="P13" s="22">
        <v>3</v>
      </c>
      <c r="Q13" s="23">
        <f t="shared" si="5"/>
        <v>1754.1</v>
      </c>
      <c r="R13" s="22">
        <f t="shared" si="1"/>
        <v>42.358310593803573</v>
      </c>
    </row>
    <row r="14" spans="1:18">
      <c r="A14" s="28" t="s">
        <v>29</v>
      </c>
      <c r="B14" s="29">
        <v>934.6</v>
      </c>
      <c r="C14" s="29">
        <v>106.7</v>
      </c>
      <c r="D14" s="29">
        <v>292</v>
      </c>
      <c r="E14" s="29">
        <v>3.5</v>
      </c>
      <c r="F14" s="29">
        <v>495.6</v>
      </c>
      <c r="G14" s="29">
        <v>212.7</v>
      </c>
      <c r="H14" s="11">
        <f t="shared" si="0"/>
        <v>2045.1</v>
      </c>
      <c r="I14" s="30">
        <v>3220.8</v>
      </c>
      <c r="J14" s="13">
        <f t="shared" si="2"/>
        <v>5265.9</v>
      </c>
      <c r="K14" s="42">
        <f t="shared" si="3"/>
        <v>38.836666096963484</v>
      </c>
      <c r="L14" s="30">
        <f t="shared" si="4"/>
        <v>61.163333903036524</v>
      </c>
      <c r="M14" s="30">
        <v>437.8</v>
      </c>
      <c r="N14" s="30"/>
      <c r="O14" s="30">
        <v>997.8</v>
      </c>
      <c r="P14" s="30">
        <v>1</v>
      </c>
      <c r="Q14" s="31">
        <f>O14+M14</f>
        <v>1435.6</v>
      </c>
      <c r="R14" s="30">
        <f t="shared" si="1"/>
        <v>70.197056378661188</v>
      </c>
    </row>
    <row r="15" spans="1:18" s="27" customFormat="1">
      <c r="A15" s="25" t="s">
        <v>30</v>
      </c>
      <c r="B15" s="26">
        <v>260.2</v>
      </c>
      <c r="C15" s="26">
        <v>151.5</v>
      </c>
      <c r="D15" s="26">
        <v>18.3</v>
      </c>
      <c r="E15" s="26">
        <v>1.2</v>
      </c>
      <c r="F15" s="26"/>
      <c r="G15" s="26">
        <v>19.5</v>
      </c>
      <c r="H15" s="11">
        <f t="shared" si="0"/>
        <v>450.7</v>
      </c>
      <c r="I15" s="11">
        <v>1906</v>
      </c>
      <c r="J15" s="13">
        <f t="shared" si="2"/>
        <v>2356.6999999999998</v>
      </c>
      <c r="K15" s="42">
        <f t="shared" si="3"/>
        <v>19.124199091950612</v>
      </c>
      <c r="L15" s="11">
        <f t="shared" si="4"/>
        <v>80.875800908049399</v>
      </c>
      <c r="M15" s="11">
        <v>380.5</v>
      </c>
      <c r="N15" s="11"/>
      <c r="O15" s="11">
        <v>730.7</v>
      </c>
      <c r="P15" s="11"/>
      <c r="Q15" s="13">
        <f t="shared" si="5"/>
        <v>1111.2</v>
      </c>
      <c r="R15" s="11">
        <f t="shared" si="1"/>
        <v>246.54981140448191</v>
      </c>
    </row>
    <row r="16" spans="1:18">
      <c r="A16" s="24" t="s">
        <v>31</v>
      </c>
      <c r="B16" s="21">
        <v>2892.2</v>
      </c>
      <c r="C16" s="21">
        <v>1061.8</v>
      </c>
      <c r="D16" s="21">
        <v>289</v>
      </c>
      <c r="E16" s="21">
        <v>25.7</v>
      </c>
      <c r="F16" s="21">
        <v>0.3</v>
      </c>
      <c r="G16" s="21">
        <v>703.3</v>
      </c>
      <c r="H16" s="11">
        <f t="shared" si="0"/>
        <v>4972.3</v>
      </c>
      <c r="I16" s="22">
        <v>4988.3</v>
      </c>
      <c r="J16" s="13">
        <f t="shared" si="2"/>
        <v>9960.6</v>
      </c>
      <c r="K16" s="42">
        <f t="shared" si="3"/>
        <v>49.919683553199604</v>
      </c>
      <c r="L16" s="22">
        <f t="shared" si="4"/>
        <v>50.080316446800389</v>
      </c>
      <c r="M16" s="22">
        <v>581.6</v>
      </c>
      <c r="N16" s="22"/>
      <c r="O16" s="22">
        <v>1586.5</v>
      </c>
      <c r="P16" s="33"/>
      <c r="Q16" s="23">
        <f>P16+O16+M16</f>
        <v>2168.1</v>
      </c>
      <c r="R16" s="22">
        <f t="shared" si="1"/>
        <v>43.603563743136974</v>
      </c>
    </row>
    <row r="17" spans="1:18">
      <c r="A17" s="24" t="s">
        <v>32</v>
      </c>
      <c r="B17" s="21">
        <v>1423.3</v>
      </c>
      <c r="C17" s="21">
        <v>199.6</v>
      </c>
      <c r="D17" s="21">
        <v>98.4</v>
      </c>
      <c r="E17" s="21">
        <v>5.2</v>
      </c>
      <c r="F17" s="21">
        <v>109</v>
      </c>
      <c r="G17" s="21">
        <v>118.6</v>
      </c>
      <c r="H17" s="11">
        <f t="shared" si="0"/>
        <v>1954.1</v>
      </c>
      <c r="I17" s="22">
        <v>4406.2</v>
      </c>
      <c r="J17" s="13">
        <f t="shared" si="2"/>
        <v>6360.2999999999993</v>
      </c>
      <c r="K17" s="42">
        <f t="shared" si="3"/>
        <v>30.723393550618685</v>
      </c>
      <c r="L17" s="22">
        <f t="shared" si="4"/>
        <v>69.276606449381333</v>
      </c>
      <c r="M17" s="22">
        <v>530.5</v>
      </c>
      <c r="N17" s="22"/>
      <c r="O17" s="22">
        <v>579.9</v>
      </c>
      <c r="P17" s="22">
        <v>1</v>
      </c>
      <c r="Q17" s="23">
        <f t="shared" si="5"/>
        <v>1111.4000000000001</v>
      </c>
      <c r="R17" s="22">
        <f t="shared" si="1"/>
        <v>56.875287856302137</v>
      </c>
    </row>
    <row r="18" spans="1:18">
      <c r="A18" s="34" t="s">
        <v>33</v>
      </c>
      <c r="B18" s="35">
        <v>967.5</v>
      </c>
      <c r="C18" s="35">
        <v>42.7</v>
      </c>
      <c r="D18" s="35">
        <v>103.7</v>
      </c>
      <c r="E18" s="35">
        <v>1.1000000000000001</v>
      </c>
      <c r="F18" s="35"/>
      <c r="G18" s="35">
        <v>82.6</v>
      </c>
      <c r="H18" s="11">
        <f t="shared" si="0"/>
        <v>1197.5999999999999</v>
      </c>
      <c r="I18" s="36">
        <v>3478.7</v>
      </c>
      <c r="J18" s="13">
        <f t="shared" si="2"/>
        <v>4676.2999999999993</v>
      </c>
      <c r="K18" s="42">
        <f t="shared" si="3"/>
        <v>25.609990804696022</v>
      </c>
      <c r="L18" s="36">
        <f t="shared" si="4"/>
        <v>74.390009195303989</v>
      </c>
      <c r="M18" s="36">
        <v>391.9</v>
      </c>
      <c r="N18" s="36">
        <v>19.899999999999999</v>
      </c>
      <c r="O18" s="36">
        <v>848.4</v>
      </c>
      <c r="P18" s="36"/>
      <c r="Q18" s="37">
        <f>O18+M18</f>
        <v>1240.3</v>
      </c>
      <c r="R18" s="36">
        <f t="shared" si="1"/>
        <v>103.56546426185704</v>
      </c>
    </row>
    <row r="19" spans="1:18" s="32" customFormat="1">
      <c r="A19" s="24" t="s">
        <v>34</v>
      </c>
      <c r="B19" s="21">
        <v>7815.4</v>
      </c>
      <c r="C19" s="21">
        <v>643.1</v>
      </c>
      <c r="D19" s="21">
        <v>1132.2</v>
      </c>
      <c r="E19" s="21">
        <v>1.5</v>
      </c>
      <c r="F19" s="21"/>
      <c r="G19" s="21">
        <v>6959.1</v>
      </c>
      <c r="H19" s="11">
        <f t="shared" si="0"/>
        <v>16551.300000000003</v>
      </c>
      <c r="I19" s="22">
        <v>7231.8</v>
      </c>
      <c r="J19" s="13">
        <f t="shared" si="2"/>
        <v>23783.100000000002</v>
      </c>
      <c r="K19" s="42">
        <f t="shared" si="3"/>
        <v>69.592693971769876</v>
      </c>
      <c r="L19" s="22">
        <f t="shared" si="4"/>
        <v>30.407306028230131</v>
      </c>
      <c r="M19" s="22">
        <v>592</v>
      </c>
      <c r="N19" s="22"/>
      <c r="O19" s="22">
        <v>1408.5</v>
      </c>
      <c r="P19" s="22"/>
      <c r="Q19" s="23">
        <f t="shared" si="5"/>
        <v>2000.5</v>
      </c>
      <c r="R19" s="22">
        <f t="shared" si="1"/>
        <v>12.086663887428779</v>
      </c>
    </row>
    <row r="20" spans="1:18" s="32" customFormat="1">
      <c r="A20" s="24" t="s">
        <v>35</v>
      </c>
      <c r="B20" s="21">
        <v>792.9</v>
      </c>
      <c r="C20" s="21">
        <v>155.6</v>
      </c>
      <c r="D20" s="21">
        <v>33.1</v>
      </c>
      <c r="E20" s="21">
        <v>6.9</v>
      </c>
      <c r="F20" s="21"/>
      <c r="G20" s="21">
        <v>2053.6999999999998</v>
      </c>
      <c r="H20" s="11">
        <f t="shared" si="0"/>
        <v>3042.2</v>
      </c>
      <c r="I20" s="22">
        <v>3249.5</v>
      </c>
      <c r="J20" s="13">
        <f t="shared" si="2"/>
        <v>6291.7</v>
      </c>
      <c r="K20" s="42">
        <f t="shared" si="3"/>
        <v>48.352591509448956</v>
      </c>
      <c r="L20" s="22">
        <f t="shared" si="4"/>
        <v>51.647408490551051</v>
      </c>
      <c r="M20" s="22">
        <v>450.8</v>
      </c>
      <c r="N20" s="22"/>
      <c r="O20" s="22">
        <v>1205.0999999999999</v>
      </c>
      <c r="P20" s="22"/>
      <c r="Q20" s="23">
        <f t="shared" si="5"/>
        <v>1655.8999999999999</v>
      </c>
      <c r="R20" s="22">
        <f t="shared" si="1"/>
        <v>54.431003878771946</v>
      </c>
    </row>
    <row r="21" spans="1:18">
      <c r="A21" s="24" t="s">
        <v>36</v>
      </c>
      <c r="B21" s="21">
        <v>827.4</v>
      </c>
      <c r="C21" s="21">
        <v>678</v>
      </c>
      <c r="D21" s="21">
        <v>436.4</v>
      </c>
      <c r="E21" s="21">
        <v>32.6</v>
      </c>
      <c r="F21" s="21">
        <v>22.6</v>
      </c>
      <c r="G21" s="21">
        <v>1843.5</v>
      </c>
      <c r="H21" s="11">
        <f t="shared" si="0"/>
        <v>3840.5</v>
      </c>
      <c r="I21" s="22">
        <v>4366</v>
      </c>
      <c r="J21" s="13">
        <f>H21+I21-0.8</f>
        <v>8205.7000000000007</v>
      </c>
      <c r="K21" s="42">
        <f t="shared" si="3"/>
        <v>46.802832177632617</v>
      </c>
      <c r="L21" s="22">
        <f t="shared" si="4"/>
        <v>53.206917142961593</v>
      </c>
      <c r="M21" s="22">
        <v>586.4</v>
      </c>
      <c r="N21" s="22"/>
      <c r="O21" s="22">
        <v>4094.3</v>
      </c>
      <c r="P21" s="22"/>
      <c r="Q21" s="23">
        <f t="shared" si="5"/>
        <v>4680.7</v>
      </c>
      <c r="R21" s="22">
        <f t="shared" si="1"/>
        <v>121.87735971878662</v>
      </c>
    </row>
    <row r="22" spans="1:18">
      <c r="A22" s="24" t="s">
        <v>37</v>
      </c>
      <c r="B22" s="38">
        <v>1101.3</v>
      </c>
      <c r="C22" s="38">
        <v>105.1</v>
      </c>
      <c r="D22" s="38">
        <v>150</v>
      </c>
      <c r="E22" s="38">
        <v>3.5</v>
      </c>
      <c r="F22" s="38">
        <v>297.39999999999998</v>
      </c>
      <c r="G22" s="21">
        <v>1552.9</v>
      </c>
      <c r="H22" s="11">
        <f t="shared" si="0"/>
        <v>3210.2000000000003</v>
      </c>
      <c r="I22" s="22">
        <v>1941.5</v>
      </c>
      <c r="J22" s="13">
        <f t="shared" si="2"/>
        <v>5151.7000000000007</v>
      </c>
      <c r="K22" s="42">
        <f t="shared" si="3"/>
        <v>62.313411107013209</v>
      </c>
      <c r="L22" s="22">
        <f t="shared" si="4"/>
        <v>37.686588892986777</v>
      </c>
      <c r="M22" s="22">
        <v>448.1</v>
      </c>
      <c r="N22" s="22"/>
      <c r="O22" s="22">
        <v>898.7</v>
      </c>
      <c r="P22" s="22">
        <v>1</v>
      </c>
      <c r="Q22" s="23">
        <f t="shared" si="5"/>
        <v>1347.8000000000002</v>
      </c>
      <c r="R22" s="22">
        <f t="shared" si="1"/>
        <v>41.984923057753413</v>
      </c>
    </row>
    <row r="23" spans="1:18">
      <c r="A23" s="24" t="s">
        <v>38</v>
      </c>
      <c r="B23" s="21">
        <v>492.3</v>
      </c>
      <c r="C23" s="21">
        <v>511.4</v>
      </c>
      <c r="D23" s="21">
        <v>313.2</v>
      </c>
      <c r="E23" s="21"/>
      <c r="F23" s="21"/>
      <c r="G23" s="21">
        <v>1</v>
      </c>
      <c r="H23" s="11">
        <f t="shared" si="0"/>
        <v>1317.9</v>
      </c>
      <c r="I23" s="22">
        <v>1122</v>
      </c>
      <c r="J23" s="13">
        <f>H23+I23+0.1</f>
        <v>2440</v>
      </c>
      <c r="K23" s="42">
        <f t="shared" si="3"/>
        <v>54.01229508196721</v>
      </c>
      <c r="L23" s="22">
        <f t="shared" si="4"/>
        <v>45.983606557377051</v>
      </c>
      <c r="M23" s="39">
        <v>397.9</v>
      </c>
      <c r="N23" s="39">
        <v>35</v>
      </c>
      <c r="O23" s="39">
        <v>597.29999999999995</v>
      </c>
      <c r="P23" s="22"/>
      <c r="Q23" s="23">
        <f t="shared" si="5"/>
        <v>1030.1999999999998</v>
      </c>
      <c r="R23" s="22">
        <f t="shared" si="1"/>
        <v>78.169815615752313</v>
      </c>
    </row>
    <row r="24" spans="1:18" s="45" customFormat="1" ht="19.5" customHeight="1">
      <c r="A24" s="43" t="s">
        <v>39</v>
      </c>
      <c r="B24" s="44">
        <f>B6+B7+B8+B9+B10+B11+B12+B13+B14+B15+B16+B17+B18+B19+B20+B21+B22+B23</f>
        <v>42614.100000000006</v>
      </c>
      <c r="C24" s="44">
        <f t="shared" ref="C24:Q24" si="6">C6+C7+C8+C9+C10+C11+C12+C13+C14+C15+C16+C17+C18+C19+C20+C21+C22+C23</f>
        <v>6958.9000000000005</v>
      </c>
      <c r="D24" s="44">
        <f t="shared" si="6"/>
        <v>5564.8</v>
      </c>
      <c r="E24" s="44">
        <f t="shared" si="6"/>
        <v>126.80000000000001</v>
      </c>
      <c r="F24" s="44">
        <f t="shared" si="6"/>
        <v>998.19999999999993</v>
      </c>
      <c r="G24" s="44">
        <f t="shared" si="6"/>
        <v>18149.600000000002</v>
      </c>
      <c r="H24" s="44">
        <f t="shared" si="6"/>
        <v>74412.399999999994</v>
      </c>
      <c r="I24" s="44">
        <f t="shared" si="6"/>
        <v>81749.599999999991</v>
      </c>
      <c r="J24" s="44">
        <f t="shared" si="6"/>
        <v>156161.30000000005</v>
      </c>
      <c r="K24" s="42">
        <f t="shared" si="3"/>
        <v>47.650986512023124</v>
      </c>
      <c r="L24" s="44"/>
      <c r="M24" s="44">
        <f t="shared" si="6"/>
        <v>8582.9</v>
      </c>
      <c r="N24" s="44">
        <f t="shared" si="6"/>
        <v>210.9</v>
      </c>
      <c r="O24" s="44">
        <f t="shared" si="6"/>
        <v>22987.799999999996</v>
      </c>
      <c r="P24" s="44"/>
      <c r="Q24" s="44">
        <f t="shared" si="6"/>
        <v>31770.400000000001</v>
      </c>
      <c r="R24" s="44"/>
    </row>
    <row r="25" spans="1:18">
      <c r="B25" s="1"/>
      <c r="C25" s="1"/>
      <c r="D25" s="1"/>
      <c r="E25" s="40"/>
      <c r="F25" s="1"/>
      <c r="G25" s="1"/>
    </row>
    <row r="27" spans="1:18">
      <c r="E27" s="41"/>
      <c r="F27" s="41"/>
    </row>
  </sheetData>
  <mergeCells count="15">
    <mergeCell ref="A1:R1"/>
    <mergeCell ref="A3:A5"/>
    <mergeCell ref="B3:J3"/>
    <mergeCell ref="L3:L5"/>
    <mergeCell ref="M3:P3"/>
    <mergeCell ref="Q3:Q5"/>
    <mergeCell ref="R3:R5"/>
    <mergeCell ref="B4:H4"/>
    <mergeCell ref="I4:I5"/>
    <mergeCell ref="J4:J5"/>
    <mergeCell ref="K4:K5"/>
    <mergeCell ref="M4:M5"/>
    <mergeCell ref="N4:N5"/>
    <mergeCell ref="O4:O5"/>
    <mergeCell ref="P4:P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2022-12-22T04:16:07Z</dcterms:modified>
</cp:coreProperties>
</file>