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24" i="1" l="1"/>
  <c r="R24" i="1"/>
  <c r="Q24" i="1"/>
  <c r="M24" i="1"/>
  <c r="J24" i="1"/>
  <c r="I24" i="1"/>
  <c r="H24" i="1"/>
  <c r="G24" i="1"/>
  <c r="F24" i="1"/>
  <c r="E24" i="1"/>
  <c r="D24" i="1"/>
  <c r="C24" i="1"/>
  <c r="B24" i="1"/>
  <c r="U23" i="1"/>
  <c r="V23" i="1" s="1"/>
  <c r="L23" i="1"/>
  <c r="N23" i="1" s="1"/>
  <c r="P23" i="1" s="1"/>
  <c r="U22" i="1"/>
  <c r="L22" i="1"/>
  <c r="U21" i="1"/>
  <c r="K21" i="1"/>
  <c r="L21" i="1" s="1"/>
  <c r="U20" i="1"/>
  <c r="L20" i="1"/>
  <c r="U19" i="1"/>
  <c r="L19" i="1"/>
  <c r="N19" i="1" s="1"/>
  <c r="U18" i="1"/>
  <c r="L18" i="1"/>
  <c r="U17" i="1"/>
  <c r="L17" i="1"/>
  <c r="N17" i="1" s="1"/>
  <c r="U16" i="1"/>
  <c r="L16" i="1"/>
  <c r="U15" i="1"/>
  <c r="L15" i="1"/>
  <c r="N15" i="1" s="1"/>
  <c r="U14" i="1"/>
  <c r="L14" i="1"/>
  <c r="U13" i="1"/>
  <c r="L13" i="1"/>
  <c r="N13" i="1" s="1"/>
  <c r="U12" i="1"/>
  <c r="L12" i="1"/>
  <c r="U11" i="1"/>
  <c r="L11" i="1"/>
  <c r="N11" i="1" s="1"/>
  <c r="U10" i="1"/>
  <c r="L10" i="1"/>
  <c r="U9" i="1"/>
  <c r="L9" i="1"/>
  <c r="N9" i="1" s="1"/>
  <c r="U8" i="1"/>
  <c r="L8" i="1"/>
  <c r="U7" i="1"/>
  <c r="L7" i="1"/>
  <c r="N7" i="1" s="1"/>
  <c r="U6" i="1"/>
  <c r="L6" i="1"/>
  <c r="L24" i="1" s="1"/>
  <c r="U24" i="1" l="1"/>
  <c r="V8" i="1"/>
  <c r="V10" i="1"/>
  <c r="V12" i="1"/>
  <c r="V14" i="1"/>
  <c r="V16" i="1"/>
  <c r="V18" i="1"/>
  <c r="V20" i="1"/>
  <c r="V22" i="1"/>
  <c r="V7" i="1"/>
  <c r="V9" i="1"/>
  <c r="V11" i="1"/>
  <c r="V13" i="1"/>
  <c r="V15" i="1"/>
  <c r="V17" i="1"/>
  <c r="V19" i="1"/>
  <c r="P7" i="1"/>
  <c r="O7" i="1"/>
  <c r="P9" i="1"/>
  <c r="O9" i="1"/>
  <c r="P11" i="1"/>
  <c r="O11" i="1"/>
  <c r="P13" i="1"/>
  <c r="O13" i="1"/>
  <c r="O15" i="1"/>
  <c r="P15" i="1"/>
  <c r="O17" i="1"/>
  <c r="P17" i="1"/>
  <c r="O19" i="1"/>
  <c r="P19" i="1"/>
  <c r="V21" i="1"/>
  <c r="N21" i="1"/>
  <c r="P21" i="1" s="1"/>
  <c r="V6" i="1"/>
  <c r="N10" i="1"/>
  <c r="P10" i="1" s="1"/>
  <c r="N14" i="1"/>
  <c r="P14" i="1" s="1"/>
  <c r="N16" i="1"/>
  <c r="P16" i="1" s="1"/>
  <c r="N18" i="1"/>
  <c r="P18" i="1" s="1"/>
  <c r="N20" i="1"/>
  <c r="P20" i="1" s="1"/>
  <c r="O23" i="1"/>
  <c r="N6" i="1"/>
  <c r="N8" i="1"/>
  <c r="P8" i="1" s="1"/>
  <c r="N12" i="1"/>
  <c r="P12" i="1" s="1"/>
  <c r="N22" i="1"/>
  <c r="P22" i="1" s="1"/>
  <c r="K24" i="1"/>
  <c r="O20" i="1" l="1"/>
  <c r="O12" i="1"/>
  <c r="O18" i="1"/>
  <c r="O10" i="1"/>
  <c r="P6" i="1"/>
  <c r="N24" i="1"/>
  <c r="O24" i="1" s="1"/>
  <c r="O16" i="1"/>
  <c r="O8" i="1"/>
  <c r="O6" i="1"/>
  <c r="O21" i="1"/>
  <c r="O22" i="1"/>
  <c r="O14" i="1"/>
</calcChain>
</file>

<file path=xl/sharedStrings.xml><?xml version="1.0" encoding="utf-8"?>
<sst xmlns="http://schemas.openxmlformats.org/spreadsheetml/2006/main" count="45" uniqueCount="45">
  <si>
    <t>наименование</t>
  </si>
  <si>
    <t xml:space="preserve">Доходы </t>
  </si>
  <si>
    <t>Доля МБТ в общей сумме доходов  (%)</t>
  </si>
  <si>
    <t>Содержание</t>
  </si>
  <si>
    <t>Всего сод-ие ОМСУ</t>
  </si>
  <si>
    <t>Доля ОМСУ                                                                            (%)</t>
  </si>
  <si>
    <t>Собственные ср-ва</t>
  </si>
  <si>
    <t>Межбюджетные трансферты</t>
  </si>
  <si>
    <t>Всего :</t>
  </si>
  <si>
    <t>Доля собственных доходов в общей сумме доходов  (%)</t>
  </si>
  <si>
    <t>главы</t>
  </si>
  <si>
    <t>выборы и референдум</t>
  </si>
  <si>
    <t>админи- страции</t>
  </si>
  <si>
    <t>предст. органа</t>
  </si>
  <si>
    <t>земнльный налог</t>
  </si>
  <si>
    <t>НДФЛ</t>
  </si>
  <si>
    <t>налог по упращенной системе</t>
  </si>
  <si>
    <t>ЕНВД</t>
  </si>
  <si>
    <t>акциз</t>
  </si>
  <si>
    <t>налог на имущество</t>
  </si>
  <si>
    <t xml:space="preserve">государственная пошлина  </t>
  </si>
  <si>
    <t>ЕСХН</t>
  </si>
  <si>
    <t>патент</t>
  </si>
  <si>
    <t>неналоговый доходы</t>
  </si>
  <si>
    <t>итого</t>
  </si>
  <si>
    <t>Акуловский</t>
  </si>
  <si>
    <t>Б-Ключевский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</si>
  <si>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</si>
  <si>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</si>
  <si>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</si>
  <si>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</si>
  <si>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</si>
  <si>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</si>
  <si>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</si>
  <si>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</si>
  <si>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</si>
  <si>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</si>
  <si>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</si>
  <si>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</si>
  <si>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</si>
  <si>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</si>
  <si>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</si>
  <si>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</si>
  <si>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:</t>
  </si>
  <si>
    <t>Информация о результах  внешней проверки отчетов об исполнении бюджетов сельских поселений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</si>
</sst>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_ ;\-#,##0.0\ 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3" borderId="6" xfId="0" applyFont="1" applyFill="1" applyBorder="1"/>
    <xf numFmtId="164" fontId="4" fillId="3" borderId="6" xfId="1" applyNumberFormat="1" applyFont="1" applyFill="1" applyBorder="1" applyAlignment="1">
      <alignment horizontal="center"/>
    </xf>
    <xf numFmtId="164" fontId="6" fillId="3" borderId="6" xfId="1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vertical="center" wrapText="1"/>
    </xf>
    <xf numFmtId="165" fontId="5" fillId="3" borderId="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6" xfId="0" applyFont="1" applyFill="1" applyBorder="1"/>
    <xf numFmtId="164" fontId="4" fillId="4" borderId="6" xfId="1" applyNumberFormat="1" applyFont="1" applyFill="1" applyBorder="1" applyAlignment="1">
      <alignment horizontal="center"/>
    </xf>
    <xf numFmtId="165" fontId="4" fillId="4" borderId="6" xfId="0" applyNumberFormat="1" applyFont="1" applyFill="1" applyBorder="1" applyAlignment="1">
      <alignment horizontal="center"/>
    </xf>
    <xf numFmtId="165" fontId="5" fillId="4" borderId="6" xfId="0" applyNumberFormat="1" applyFont="1" applyFill="1" applyBorder="1" applyAlignment="1">
      <alignment horizontal="center"/>
    </xf>
    <xf numFmtId="165" fontId="4" fillId="4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164" fontId="4" fillId="0" borderId="6" xfId="1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2" borderId="6" xfId="0" applyFont="1" applyFill="1" applyBorder="1"/>
    <xf numFmtId="164" fontId="4" fillId="2" borderId="6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5" borderId="6" xfId="0" applyFont="1" applyFill="1" applyBorder="1"/>
    <xf numFmtId="164" fontId="4" fillId="5" borderId="6" xfId="1" applyNumberFormat="1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5" fillId="5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0" fontId="4" fillId="6" borderId="6" xfId="0" applyFont="1" applyFill="1" applyBorder="1"/>
    <xf numFmtId="164" fontId="4" fillId="6" borderId="6" xfId="1" applyNumberFormat="1" applyFont="1" applyFill="1" applyBorder="1" applyAlignment="1">
      <alignment horizontal="center"/>
    </xf>
    <xf numFmtId="165" fontId="4" fillId="6" borderId="6" xfId="0" applyNumberFormat="1" applyFont="1" applyFill="1" applyBorder="1" applyAlignment="1">
      <alignment horizontal="center"/>
    </xf>
    <xf numFmtId="165" fontId="5" fillId="6" borderId="6" xfId="0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 vertical="center"/>
    </xf>
    <xf numFmtId="165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sqref="A1:V1"/>
    </sheetView>
  </sheetViews>
  <sheetFormatPr defaultRowHeight="12" x14ac:dyDescent="0.2"/>
  <cols>
    <col min="1" max="1" width="16.42578125" style="3" customWidth="1"/>
    <col min="2" max="2" width="9.85546875" style="3" customWidth="1"/>
    <col min="3" max="3" width="10.7109375" style="3" customWidth="1"/>
    <col min="4" max="4" width="10.140625" style="3" customWidth="1"/>
    <col min="5" max="5" width="9.5703125" style="3" customWidth="1"/>
    <col min="6" max="6" width="8" style="3" customWidth="1"/>
    <col min="7" max="7" width="10.140625" style="3" customWidth="1"/>
    <col min="8" max="8" width="11.42578125" style="3" customWidth="1"/>
    <col min="9" max="10" width="8.42578125" style="3" customWidth="1"/>
    <col min="11" max="11" width="12.28515625" style="3" customWidth="1"/>
    <col min="12" max="12" width="10" style="2" customWidth="1"/>
    <col min="13" max="13" width="15" style="2" customWidth="1"/>
    <col min="14" max="14" width="9.85546875" style="2" customWidth="1"/>
    <col min="15" max="15" width="11.5703125" style="2" customWidth="1"/>
    <col min="16" max="16" width="11.28515625" style="2" customWidth="1"/>
    <col min="17" max="17" width="8.5703125" style="2" customWidth="1"/>
    <col min="18" max="18" width="10.28515625" style="2" customWidth="1"/>
    <col min="19" max="16384" width="9.140625" style="2"/>
  </cols>
  <sheetData>
    <row r="1" spans="1:22" ht="18.75" x14ac:dyDescent="0.2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" customFormat="1" x14ac:dyDescent="0.2">
      <c r="A3" s="4" t="s">
        <v>0</v>
      </c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 t="s">
        <v>2</v>
      </c>
      <c r="Q3" s="10" t="s">
        <v>3</v>
      </c>
      <c r="R3" s="10"/>
      <c r="S3" s="10"/>
      <c r="T3" s="10"/>
      <c r="U3" s="9" t="s">
        <v>4</v>
      </c>
      <c r="V3" s="9" t="s">
        <v>5</v>
      </c>
    </row>
    <row r="4" spans="1:22" x14ac:dyDescent="0.2">
      <c r="A4" s="12"/>
      <c r="B4" s="5" t="s">
        <v>6</v>
      </c>
      <c r="C4" s="6"/>
      <c r="D4" s="6"/>
      <c r="E4" s="6"/>
      <c r="F4" s="6"/>
      <c r="G4" s="6"/>
      <c r="H4" s="6"/>
      <c r="I4" s="6"/>
      <c r="J4" s="6"/>
      <c r="K4" s="6"/>
      <c r="L4" s="7"/>
      <c r="M4" s="9" t="s">
        <v>7</v>
      </c>
      <c r="N4" s="13" t="s">
        <v>8</v>
      </c>
      <c r="O4" s="9" t="s">
        <v>9</v>
      </c>
      <c r="P4" s="14"/>
      <c r="Q4" s="9" t="s">
        <v>10</v>
      </c>
      <c r="R4" s="9" t="s">
        <v>11</v>
      </c>
      <c r="S4" s="9" t="s">
        <v>12</v>
      </c>
      <c r="T4" s="9" t="s">
        <v>13</v>
      </c>
      <c r="U4" s="14"/>
      <c r="V4" s="14"/>
    </row>
    <row r="5" spans="1:22" ht="36" x14ac:dyDescent="0.2">
      <c r="A5" s="15"/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6" t="s">
        <v>19</v>
      </c>
      <c r="H5" s="16" t="s">
        <v>20</v>
      </c>
      <c r="I5" s="17" t="s">
        <v>21</v>
      </c>
      <c r="J5" s="17" t="s">
        <v>22</v>
      </c>
      <c r="K5" s="16" t="s">
        <v>23</v>
      </c>
      <c r="L5" s="18" t="s">
        <v>24</v>
      </c>
      <c r="M5" s="19"/>
      <c r="N5" s="20"/>
      <c r="O5" s="19"/>
      <c r="P5" s="19"/>
      <c r="Q5" s="19"/>
      <c r="R5" s="19"/>
      <c r="S5" s="19"/>
      <c r="T5" s="19"/>
      <c r="U5" s="19"/>
      <c r="V5" s="19"/>
    </row>
    <row r="6" spans="1:22" s="29" customFormat="1" x14ac:dyDescent="0.2">
      <c r="A6" s="21" t="s">
        <v>25</v>
      </c>
      <c r="B6" s="22">
        <v>711.2</v>
      </c>
      <c r="C6" s="22">
        <v>63.3</v>
      </c>
      <c r="D6" s="22"/>
      <c r="E6" s="22"/>
      <c r="F6" s="22"/>
      <c r="G6" s="22">
        <v>-99.7</v>
      </c>
      <c r="H6" s="22">
        <v>2.1</v>
      </c>
      <c r="I6" s="23">
        <v>6.7</v>
      </c>
      <c r="J6" s="22"/>
      <c r="K6" s="22">
        <v>524.1</v>
      </c>
      <c r="L6" s="24">
        <f>B6+C6+G6+H6+K6+I6</f>
        <v>1207.7</v>
      </c>
      <c r="M6" s="25">
        <v>2162.6</v>
      </c>
      <c r="N6" s="26">
        <f>L6+M6</f>
        <v>3370.3</v>
      </c>
      <c r="O6" s="27">
        <f>(L6*100)/N6</f>
        <v>35.833605317034092</v>
      </c>
      <c r="P6" s="25">
        <f>(M6/N6*100)</f>
        <v>64.166394682965901</v>
      </c>
      <c r="Q6" s="25">
        <v>321.39999999999998</v>
      </c>
      <c r="R6" s="25"/>
      <c r="S6" s="25">
        <v>970.7</v>
      </c>
      <c r="T6" s="25"/>
      <c r="U6" s="28">
        <f>SUM(Q6:T6)</f>
        <v>1292.0999999999999</v>
      </c>
      <c r="V6" s="25">
        <f>(U6/L6*100)</f>
        <v>106.98849051916865</v>
      </c>
    </row>
    <row r="7" spans="1:22" s="29" customFormat="1" x14ac:dyDescent="0.2">
      <c r="A7" s="30" t="s">
        <v>26</v>
      </c>
      <c r="B7" s="31">
        <v>2083.6999999999998</v>
      </c>
      <c r="C7" s="31">
        <v>450.4</v>
      </c>
      <c r="D7" s="31"/>
      <c r="E7" s="31"/>
      <c r="F7" s="31"/>
      <c r="G7" s="31">
        <v>270.3</v>
      </c>
      <c r="H7" s="31">
        <v>5.9</v>
      </c>
      <c r="I7" s="31">
        <v>0.5</v>
      </c>
      <c r="J7" s="31"/>
      <c r="K7" s="31">
        <v>29.9</v>
      </c>
      <c r="L7" s="32">
        <f t="shared" ref="L7:L23" si="0">B7+C7+G7+H7+K7+I7</f>
        <v>2840.7000000000003</v>
      </c>
      <c r="M7" s="32">
        <v>1035.9000000000001</v>
      </c>
      <c r="N7" s="33">
        <f t="shared" ref="N7:N23" si="1">L7+M7</f>
        <v>3876.6000000000004</v>
      </c>
      <c r="O7" s="34">
        <f t="shared" ref="O7:O24" si="2">(L7*100)/N7</f>
        <v>73.278130320383838</v>
      </c>
      <c r="P7" s="32">
        <f t="shared" ref="P7:P23" si="3">(M7/N7*100)</f>
        <v>26.721869679616155</v>
      </c>
      <c r="Q7" s="32">
        <v>368.6</v>
      </c>
      <c r="R7" s="32"/>
      <c r="S7" s="32">
        <v>782.1</v>
      </c>
      <c r="T7" s="32"/>
      <c r="U7" s="33">
        <f t="shared" ref="U7:U22" si="4">SUM(Q7:T7)</f>
        <v>1150.7</v>
      </c>
      <c r="V7" s="32">
        <f t="shared" ref="V7:V23" si="5">(U7/L7*100)</f>
        <v>40.507621360932163</v>
      </c>
    </row>
    <row r="8" spans="1:22" s="29" customFormat="1" x14ac:dyDescent="0.2">
      <c r="A8" s="21" t="s">
        <v>27</v>
      </c>
      <c r="B8" s="22">
        <v>7692.7</v>
      </c>
      <c r="C8" s="22">
        <v>460.9</v>
      </c>
      <c r="D8" s="22"/>
      <c r="E8" s="22"/>
      <c r="F8" s="22"/>
      <c r="G8" s="22">
        <v>502.1</v>
      </c>
      <c r="H8" s="22">
        <v>19.8</v>
      </c>
      <c r="I8" s="22">
        <v>21.6</v>
      </c>
      <c r="J8" s="22"/>
      <c r="K8" s="22">
        <v>746</v>
      </c>
      <c r="L8" s="24">
        <f t="shared" si="0"/>
        <v>9443.0999999999985</v>
      </c>
      <c r="M8" s="25">
        <v>2269.3000000000002</v>
      </c>
      <c r="N8" s="26">
        <f t="shared" si="1"/>
        <v>11712.399999999998</v>
      </c>
      <c r="O8" s="27">
        <f t="shared" si="2"/>
        <v>80.624807895905207</v>
      </c>
      <c r="P8" s="25">
        <f t="shared" si="3"/>
        <v>19.375192104094811</v>
      </c>
      <c r="Q8" s="25">
        <v>505.1</v>
      </c>
      <c r="R8" s="25">
        <v>132.6</v>
      </c>
      <c r="S8" s="25">
        <v>1751.9</v>
      </c>
      <c r="T8" s="25"/>
      <c r="U8" s="28">
        <f>S8+Q8</f>
        <v>2257</v>
      </c>
      <c r="V8" s="25">
        <f t="shared" si="5"/>
        <v>23.90104944350902</v>
      </c>
    </row>
    <row r="9" spans="1:22" x14ac:dyDescent="0.2">
      <c r="A9" s="35" t="s">
        <v>28</v>
      </c>
      <c r="B9" s="36">
        <v>3826.9</v>
      </c>
      <c r="C9" s="36">
        <v>504.3</v>
      </c>
      <c r="D9" s="36"/>
      <c r="E9" s="36"/>
      <c r="F9" s="36"/>
      <c r="G9" s="36">
        <v>653.70000000000005</v>
      </c>
      <c r="H9" s="36">
        <v>12.7</v>
      </c>
      <c r="I9" s="36">
        <v>11.9</v>
      </c>
      <c r="J9" s="36"/>
      <c r="K9" s="36">
        <v>629.29999999999995</v>
      </c>
      <c r="L9" s="24">
        <f t="shared" si="0"/>
        <v>5638.7999999999993</v>
      </c>
      <c r="M9" s="37">
        <v>1978.8</v>
      </c>
      <c r="N9" s="26">
        <f t="shared" si="1"/>
        <v>7617.5999999999995</v>
      </c>
      <c r="O9" s="27">
        <f t="shared" si="2"/>
        <v>74.023314429741646</v>
      </c>
      <c r="P9" s="37">
        <f t="shared" si="3"/>
        <v>25.976685570258351</v>
      </c>
      <c r="Q9" s="37">
        <v>481.5</v>
      </c>
      <c r="R9" s="37"/>
      <c r="S9" s="37">
        <v>1964</v>
      </c>
      <c r="T9" s="37">
        <v>8</v>
      </c>
      <c r="U9" s="38">
        <f t="shared" si="4"/>
        <v>2453.5</v>
      </c>
      <c r="V9" s="37">
        <f t="shared" si="5"/>
        <v>43.511030715755133</v>
      </c>
    </row>
    <row r="10" spans="1:22" x14ac:dyDescent="0.2">
      <c r="A10" s="39" t="s">
        <v>29</v>
      </c>
      <c r="B10" s="36">
        <v>3660.1</v>
      </c>
      <c r="C10" s="36">
        <v>842.8</v>
      </c>
      <c r="D10" s="36"/>
      <c r="E10" s="36"/>
      <c r="F10" s="36"/>
      <c r="G10" s="36">
        <v>494.5</v>
      </c>
      <c r="H10" s="36">
        <v>48.8</v>
      </c>
      <c r="I10" s="36"/>
      <c r="J10" s="36"/>
      <c r="K10" s="36">
        <v>1114.8</v>
      </c>
      <c r="L10" s="24">
        <f t="shared" si="0"/>
        <v>6161</v>
      </c>
      <c r="M10" s="37">
        <v>3147.1</v>
      </c>
      <c r="N10" s="26">
        <f t="shared" si="1"/>
        <v>9308.1</v>
      </c>
      <c r="O10" s="27">
        <f t="shared" si="2"/>
        <v>66.189662766837486</v>
      </c>
      <c r="P10" s="37">
        <f t="shared" si="3"/>
        <v>33.810337233162514</v>
      </c>
      <c r="Q10" s="37">
        <v>527.6</v>
      </c>
      <c r="R10" s="37"/>
      <c r="S10" s="37">
        <v>2171.1</v>
      </c>
      <c r="T10" s="37">
        <v>3</v>
      </c>
      <c r="U10" s="38">
        <f t="shared" si="4"/>
        <v>2701.7</v>
      </c>
      <c r="V10" s="37">
        <f t="shared" si="5"/>
        <v>43.851647459827944</v>
      </c>
    </row>
    <row r="11" spans="1:22" s="42" customFormat="1" x14ac:dyDescent="0.2">
      <c r="A11" s="40" t="s">
        <v>30</v>
      </c>
      <c r="B11" s="41">
        <v>826.2</v>
      </c>
      <c r="C11" s="41">
        <v>51</v>
      </c>
      <c r="D11" s="41"/>
      <c r="E11" s="41"/>
      <c r="F11" s="41"/>
      <c r="G11" s="41">
        <v>264.3</v>
      </c>
      <c r="H11" s="41">
        <v>3.4</v>
      </c>
      <c r="I11" s="41"/>
      <c r="J11" s="41"/>
      <c r="K11" s="41">
        <v>1459.9</v>
      </c>
      <c r="L11" s="24">
        <f t="shared" si="0"/>
        <v>2604.8000000000002</v>
      </c>
      <c r="M11" s="24">
        <v>185.1</v>
      </c>
      <c r="N11" s="26">
        <f t="shared" si="1"/>
        <v>2789.9</v>
      </c>
      <c r="O11" s="27">
        <f t="shared" si="2"/>
        <v>93.36535359690312</v>
      </c>
      <c r="P11" s="24">
        <f t="shared" si="3"/>
        <v>6.6346464030968848</v>
      </c>
      <c r="Q11" s="24">
        <v>357</v>
      </c>
      <c r="R11" s="24"/>
      <c r="S11" s="24">
        <v>858.6</v>
      </c>
      <c r="T11" s="24">
        <v>1</v>
      </c>
      <c r="U11" s="26">
        <f t="shared" si="4"/>
        <v>1216.5999999999999</v>
      </c>
      <c r="V11" s="24">
        <f t="shared" si="5"/>
        <v>46.706081081081074</v>
      </c>
    </row>
    <row r="12" spans="1:22" x14ac:dyDescent="0.2">
      <c r="A12" s="43" t="s">
        <v>31</v>
      </c>
      <c r="B12" s="44">
        <v>507.3</v>
      </c>
      <c r="C12" s="44">
        <v>54.3</v>
      </c>
      <c r="D12" s="44"/>
      <c r="E12" s="44"/>
      <c r="F12" s="44"/>
      <c r="G12" s="44">
        <v>53.7</v>
      </c>
      <c r="H12" s="44">
        <v>4.8</v>
      </c>
      <c r="I12" s="44">
        <v>50.8</v>
      </c>
      <c r="J12" s="44"/>
      <c r="K12" s="44">
        <v>110.8</v>
      </c>
      <c r="L12" s="24">
        <f t="shared" si="0"/>
        <v>781.69999999999993</v>
      </c>
      <c r="M12" s="45">
        <v>2951.7</v>
      </c>
      <c r="N12" s="26">
        <f t="shared" si="1"/>
        <v>3733.3999999999996</v>
      </c>
      <c r="O12" s="27">
        <f t="shared" si="2"/>
        <v>20.938018963947073</v>
      </c>
      <c r="P12" s="45">
        <f t="shared" si="3"/>
        <v>79.061981036052927</v>
      </c>
      <c r="Q12" s="45">
        <v>378.3</v>
      </c>
      <c r="R12" s="45">
        <v>54.8</v>
      </c>
      <c r="S12" s="45">
        <v>718.2</v>
      </c>
      <c r="T12" s="45"/>
      <c r="U12" s="46">
        <f>T12+S12+Q12</f>
        <v>1096.5</v>
      </c>
      <c r="V12" s="45">
        <f t="shared" si="5"/>
        <v>140.27120378661891</v>
      </c>
    </row>
    <row r="13" spans="1:22" s="47" customFormat="1" x14ac:dyDescent="0.2">
      <c r="A13" s="39" t="s">
        <v>32</v>
      </c>
      <c r="B13" s="36">
        <v>2858.2</v>
      </c>
      <c r="C13" s="36">
        <v>372.2</v>
      </c>
      <c r="D13" s="36"/>
      <c r="E13" s="36"/>
      <c r="F13" s="36"/>
      <c r="G13" s="36">
        <v>395.4</v>
      </c>
      <c r="H13" s="36">
        <v>12.6</v>
      </c>
      <c r="I13" s="36">
        <v>17.8</v>
      </c>
      <c r="J13" s="36"/>
      <c r="K13" s="36">
        <v>96.6</v>
      </c>
      <c r="L13" s="24">
        <f t="shared" si="0"/>
        <v>3752.7999999999997</v>
      </c>
      <c r="M13" s="37">
        <v>1552.9</v>
      </c>
      <c r="N13" s="26">
        <f t="shared" si="1"/>
        <v>5305.7</v>
      </c>
      <c r="O13" s="27">
        <f t="shared" si="2"/>
        <v>70.731477467629162</v>
      </c>
      <c r="P13" s="37">
        <f t="shared" si="3"/>
        <v>29.268522532370849</v>
      </c>
      <c r="Q13" s="37">
        <v>441.3</v>
      </c>
      <c r="R13" s="37"/>
      <c r="S13" s="37">
        <v>1566</v>
      </c>
      <c r="T13" s="37">
        <v>3</v>
      </c>
      <c r="U13" s="38">
        <f t="shared" si="4"/>
        <v>2010.3</v>
      </c>
      <c r="V13" s="37">
        <f t="shared" si="5"/>
        <v>53.568002558089965</v>
      </c>
    </row>
    <row r="14" spans="1:22" x14ac:dyDescent="0.2">
      <c r="A14" s="43" t="s">
        <v>33</v>
      </c>
      <c r="B14" s="44">
        <v>1100.5</v>
      </c>
      <c r="C14" s="44">
        <v>192.7</v>
      </c>
      <c r="D14" s="44"/>
      <c r="E14" s="44"/>
      <c r="F14" s="44"/>
      <c r="G14" s="44">
        <v>105.3</v>
      </c>
      <c r="H14" s="44">
        <v>7</v>
      </c>
      <c r="I14" s="44">
        <v>418.7</v>
      </c>
      <c r="J14" s="44"/>
      <c r="K14" s="44">
        <v>583.70000000000005</v>
      </c>
      <c r="L14" s="24">
        <f t="shared" si="0"/>
        <v>2407.9</v>
      </c>
      <c r="M14" s="45">
        <v>2965.4</v>
      </c>
      <c r="N14" s="26">
        <f t="shared" si="1"/>
        <v>5373.3</v>
      </c>
      <c r="O14" s="27">
        <f t="shared" si="2"/>
        <v>44.812312731468559</v>
      </c>
      <c r="P14" s="45">
        <f t="shared" si="3"/>
        <v>55.187687268531441</v>
      </c>
      <c r="Q14" s="45">
        <v>364.3</v>
      </c>
      <c r="R14" s="45">
        <v>0.8</v>
      </c>
      <c r="S14" s="45">
        <v>737.5</v>
      </c>
      <c r="T14" s="45"/>
      <c r="U14" s="46">
        <f>S14+Q14</f>
        <v>1101.8</v>
      </c>
      <c r="V14" s="45">
        <f t="shared" si="5"/>
        <v>45.757714190788654</v>
      </c>
    </row>
    <row r="15" spans="1:22" s="42" customFormat="1" x14ac:dyDescent="0.2">
      <c r="A15" s="40" t="s">
        <v>34</v>
      </c>
      <c r="B15" s="41">
        <v>442.4</v>
      </c>
      <c r="C15" s="41">
        <v>89.8</v>
      </c>
      <c r="D15" s="41"/>
      <c r="E15" s="41"/>
      <c r="F15" s="41"/>
      <c r="G15" s="41">
        <v>21.4</v>
      </c>
      <c r="H15" s="41">
        <v>1.8</v>
      </c>
      <c r="I15" s="41"/>
      <c r="J15" s="41"/>
      <c r="K15" s="41">
        <v>37</v>
      </c>
      <c r="L15" s="24">
        <f t="shared" si="0"/>
        <v>592.39999999999986</v>
      </c>
      <c r="M15" s="24">
        <v>1311.4</v>
      </c>
      <c r="N15" s="26">
        <f t="shared" si="1"/>
        <v>1903.8</v>
      </c>
      <c r="O15" s="27">
        <f t="shared" si="2"/>
        <v>31.116713940539967</v>
      </c>
      <c r="P15" s="24">
        <f t="shared" si="3"/>
        <v>68.883286059460033</v>
      </c>
      <c r="Q15" s="24">
        <v>269.89999999999998</v>
      </c>
      <c r="R15" s="24">
        <v>3.3</v>
      </c>
      <c r="S15" s="24">
        <v>658.8</v>
      </c>
      <c r="T15" s="24"/>
      <c r="U15" s="26">
        <f t="shared" si="4"/>
        <v>932</v>
      </c>
      <c r="V15" s="24">
        <f t="shared" si="5"/>
        <v>157.32613099257262</v>
      </c>
    </row>
    <row r="16" spans="1:22" x14ac:dyDescent="0.2">
      <c r="A16" s="39" t="s">
        <v>35</v>
      </c>
      <c r="B16" s="36">
        <v>3864.4</v>
      </c>
      <c r="C16" s="36">
        <v>955</v>
      </c>
      <c r="D16" s="36"/>
      <c r="E16" s="36"/>
      <c r="F16" s="36"/>
      <c r="G16" s="36">
        <v>227.1</v>
      </c>
      <c r="H16" s="36">
        <v>30.1</v>
      </c>
      <c r="I16" s="36"/>
      <c r="J16" s="36"/>
      <c r="K16" s="36">
        <v>263.3</v>
      </c>
      <c r="L16" s="24">
        <f t="shared" si="0"/>
        <v>5339.9000000000005</v>
      </c>
      <c r="M16" s="37">
        <v>1712.3</v>
      </c>
      <c r="N16" s="26">
        <f t="shared" si="1"/>
        <v>7052.2000000000007</v>
      </c>
      <c r="O16" s="27">
        <f t="shared" si="2"/>
        <v>75.719633589518153</v>
      </c>
      <c r="P16" s="37">
        <f t="shared" si="3"/>
        <v>24.280366410481832</v>
      </c>
      <c r="Q16" s="37">
        <v>456.6</v>
      </c>
      <c r="R16" s="37">
        <v>113</v>
      </c>
      <c r="S16" s="37">
        <v>1483.7</v>
      </c>
      <c r="T16" s="48"/>
      <c r="U16" s="38">
        <f>T16+S16+Q16</f>
        <v>1940.3000000000002</v>
      </c>
      <c r="V16" s="37">
        <f t="shared" si="5"/>
        <v>36.335886439820968</v>
      </c>
    </row>
    <row r="17" spans="1:22" x14ac:dyDescent="0.2">
      <c r="A17" s="39" t="s">
        <v>36</v>
      </c>
      <c r="B17" s="36">
        <v>1742.5</v>
      </c>
      <c r="C17" s="36">
        <v>144.80000000000001</v>
      </c>
      <c r="D17" s="36"/>
      <c r="E17" s="36"/>
      <c r="F17" s="36"/>
      <c r="G17" s="36">
        <v>181.5</v>
      </c>
      <c r="H17" s="36">
        <v>13.5</v>
      </c>
      <c r="I17" s="36"/>
      <c r="J17" s="36"/>
      <c r="K17" s="36">
        <v>361.6</v>
      </c>
      <c r="L17" s="24">
        <f t="shared" si="0"/>
        <v>2443.9</v>
      </c>
      <c r="M17" s="37">
        <v>651.4</v>
      </c>
      <c r="N17" s="26">
        <f t="shared" si="1"/>
        <v>3095.3</v>
      </c>
      <c r="O17" s="27">
        <f t="shared" si="2"/>
        <v>78.955190126966684</v>
      </c>
      <c r="P17" s="37">
        <f t="shared" si="3"/>
        <v>21.044809873033309</v>
      </c>
      <c r="Q17" s="37">
        <v>428.7</v>
      </c>
      <c r="R17" s="37"/>
      <c r="S17" s="37">
        <v>1023.1</v>
      </c>
      <c r="T17" s="37"/>
      <c r="U17" s="38">
        <f t="shared" si="4"/>
        <v>1451.8</v>
      </c>
      <c r="V17" s="37">
        <f t="shared" si="5"/>
        <v>59.405049306436432</v>
      </c>
    </row>
    <row r="18" spans="1:22" x14ac:dyDescent="0.2">
      <c r="A18" s="49" t="s">
        <v>37</v>
      </c>
      <c r="B18" s="50">
        <v>805.7</v>
      </c>
      <c r="C18" s="50">
        <v>44.4</v>
      </c>
      <c r="D18" s="50"/>
      <c r="E18" s="50"/>
      <c r="F18" s="50"/>
      <c r="G18" s="50">
        <v>161.80000000000001</v>
      </c>
      <c r="H18" s="50">
        <v>2</v>
      </c>
      <c r="I18" s="50"/>
      <c r="J18" s="50"/>
      <c r="K18" s="50">
        <v>50.9</v>
      </c>
      <c r="L18" s="24">
        <f t="shared" si="0"/>
        <v>1064.8000000000002</v>
      </c>
      <c r="M18" s="51">
        <v>2283.3000000000002</v>
      </c>
      <c r="N18" s="26">
        <f t="shared" si="1"/>
        <v>3348.1000000000004</v>
      </c>
      <c r="O18" s="27">
        <f t="shared" si="2"/>
        <v>31.803112212896867</v>
      </c>
      <c r="P18" s="51">
        <f t="shared" si="3"/>
        <v>68.196887787103137</v>
      </c>
      <c r="Q18" s="51">
        <v>201.1</v>
      </c>
      <c r="R18" s="51">
        <v>41.4</v>
      </c>
      <c r="S18" s="51">
        <v>769.6</v>
      </c>
      <c r="T18" s="51"/>
      <c r="U18" s="52">
        <f>S18+Q18</f>
        <v>970.7</v>
      </c>
      <c r="V18" s="51">
        <f t="shared" si="5"/>
        <v>91.162659654395185</v>
      </c>
    </row>
    <row r="19" spans="1:22" s="47" customFormat="1" x14ac:dyDescent="0.2">
      <c r="A19" s="39" t="s">
        <v>38</v>
      </c>
      <c r="B19" s="36">
        <v>10838.5</v>
      </c>
      <c r="C19" s="36">
        <v>335.1</v>
      </c>
      <c r="D19" s="36"/>
      <c r="E19" s="36"/>
      <c r="F19" s="36"/>
      <c r="G19" s="36">
        <v>640.70000000000005</v>
      </c>
      <c r="H19" s="36">
        <v>7.6</v>
      </c>
      <c r="I19" s="36">
        <v>242.6</v>
      </c>
      <c r="J19" s="36"/>
      <c r="K19" s="36">
        <v>325.10000000000002</v>
      </c>
      <c r="L19" s="24">
        <f t="shared" si="0"/>
        <v>12389.600000000002</v>
      </c>
      <c r="M19" s="37">
        <v>6336.8</v>
      </c>
      <c r="N19" s="26">
        <f t="shared" si="1"/>
        <v>18726.400000000001</v>
      </c>
      <c r="O19" s="27">
        <f t="shared" si="2"/>
        <v>66.161141490088866</v>
      </c>
      <c r="P19" s="37">
        <f t="shared" si="3"/>
        <v>33.838858509911141</v>
      </c>
      <c r="Q19" s="37">
        <v>451.8</v>
      </c>
      <c r="R19" s="37"/>
      <c r="S19" s="37">
        <v>1214.2</v>
      </c>
      <c r="T19" s="37"/>
      <c r="U19" s="38">
        <f t="shared" si="4"/>
        <v>1666</v>
      </c>
      <c r="V19" s="37">
        <f t="shared" si="5"/>
        <v>13.446761800219537</v>
      </c>
    </row>
    <row r="20" spans="1:22" s="47" customFormat="1" x14ac:dyDescent="0.2">
      <c r="A20" s="39" t="s">
        <v>39</v>
      </c>
      <c r="B20" s="36">
        <v>541.5</v>
      </c>
      <c r="C20" s="36">
        <v>125</v>
      </c>
      <c r="D20" s="36"/>
      <c r="E20" s="36"/>
      <c r="F20" s="36"/>
      <c r="G20" s="36">
        <v>20.3</v>
      </c>
      <c r="H20" s="36">
        <v>7.7</v>
      </c>
      <c r="I20" s="36"/>
      <c r="J20" s="36"/>
      <c r="K20" s="36">
        <v>3.5</v>
      </c>
      <c r="L20" s="24">
        <f t="shared" si="0"/>
        <v>698</v>
      </c>
      <c r="M20" s="37">
        <v>1892.9</v>
      </c>
      <c r="N20" s="26">
        <f t="shared" si="1"/>
        <v>2590.9</v>
      </c>
      <c r="O20" s="27">
        <f t="shared" si="2"/>
        <v>26.940445405071596</v>
      </c>
      <c r="P20" s="37">
        <f t="shared" si="3"/>
        <v>73.0595545949284</v>
      </c>
      <c r="Q20" s="37">
        <v>414.7</v>
      </c>
      <c r="R20" s="37"/>
      <c r="S20" s="37">
        <v>824.4</v>
      </c>
      <c r="T20" s="37"/>
      <c r="U20" s="38">
        <f t="shared" si="4"/>
        <v>1239.0999999999999</v>
      </c>
      <c r="V20" s="37">
        <f t="shared" si="5"/>
        <v>177.52148997134668</v>
      </c>
    </row>
    <row r="21" spans="1:22" x14ac:dyDescent="0.2">
      <c r="A21" s="39" t="s">
        <v>40</v>
      </c>
      <c r="B21" s="36">
        <v>637.6</v>
      </c>
      <c r="C21" s="36">
        <v>520.6</v>
      </c>
      <c r="D21" s="36"/>
      <c r="E21" s="36"/>
      <c r="F21" s="36"/>
      <c r="G21" s="36">
        <v>457.2</v>
      </c>
      <c r="H21" s="36">
        <v>0</v>
      </c>
      <c r="I21" s="36">
        <v>119.2</v>
      </c>
      <c r="J21" s="36"/>
      <c r="K21" s="36">
        <f>59.1+3+1411.5+1.4</f>
        <v>1475</v>
      </c>
      <c r="L21" s="24">
        <f t="shared" si="0"/>
        <v>3209.6</v>
      </c>
      <c r="M21" s="37">
        <v>3484.2</v>
      </c>
      <c r="N21" s="26">
        <f t="shared" si="1"/>
        <v>6693.7999999999993</v>
      </c>
      <c r="O21" s="27">
        <f t="shared" si="2"/>
        <v>47.948848187875356</v>
      </c>
      <c r="P21" s="37">
        <f t="shared" si="3"/>
        <v>52.051151812124651</v>
      </c>
      <c r="Q21" s="37">
        <v>347.4</v>
      </c>
      <c r="R21" s="37"/>
      <c r="S21" s="37">
        <v>2470.9</v>
      </c>
      <c r="T21" s="37"/>
      <c r="U21" s="38">
        <f t="shared" si="4"/>
        <v>2818.3</v>
      </c>
      <c r="V21" s="37">
        <f t="shared" si="5"/>
        <v>87.808449651046871</v>
      </c>
    </row>
    <row r="22" spans="1:22" x14ac:dyDescent="0.2">
      <c r="A22" s="39" t="s">
        <v>41</v>
      </c>
      <c r="B22" s="53">
        <v>666.2</v>
      </c>
      <c r="C22" s="53">
        <v>71.5</v>
      </c>
      <c r="D22" s="36"/>
      <c r="E22" s="36"/>
      <c r="F22" s="36"/>
      <c r="G22" s="53">
        <v>128.4</v>
      </c>
      <c r="H22" s="53">
        <v>5.5</v>
      </c>
      <c r="I22" s="53">
        <v>165.2</v>
      </c>
      <c r="J22" s="36"/>
      <c r="K22" s="36">
        <v>716.8</v>
      </c>
      <c r="L22" s="24">
        <f t="shared" si="0"/>
        <v>1753.6000000000001</v>
      </c>
      <c r="M22" s="37">
        <v>695.4</v>
      </c>
      <c r="N22" s="26">
        <f t="shared" si="1"/>
        <v>2449</v>
      </c>
      <c r="O22" s="27">
        <f t="shared" si="2"/>
        <v>71.604736627194768</v>
      </c>
      <c r="P22" s="37">
        <f t="shared" si="3"/>
        <v>28.395263372805225</v>
      </c>
      <c r="Q22" s="37">
        <v>373.2</v>
      </c>
      <c r="R22" s="37"/>
      <c r="S22" s="37">
        <v>761.8</v>
      </c>
      <c r="T22" s="37"/>
      <c r="U22" s="38">
        <f t="shared" si="4"/>
        <v>1135</v>
      </c>
      <c r="V22" s="37">
        <f t="shared" si="5"/>
        <v>64.723996350364956</v>
      </c>
    </row>
    <row r="23" spans="1:22" x14ac:dyDescent="0.2">
      <c r="A23" s="39" t="s">
        <v>42</v>
      </c>
      <c r="B23" s="36">
        <v>780.6</v>
      </c>
      <c r="C23" s="36">
        <v>52.6</v>
      </c>
      <c r="D23" s="36"/>
      <c r="E23" s="36"/>
      <c r="F23" s="36"/>
      <c r="G23" s="36">
        <v>410.2</v>
      </c>
      <c r="H23" s="36">
        <v>0</v>
      </c>
      <c r="I23" s="36"/>
      <c r="J23" s="36"/>
      <c r="K23" s="36">
        <v>1.1000000000000001</v>
      </c>
      <c r="L23" s="24">
        <f t="shared" si="0"/>
        <v>1244.5</v>
      </c>
      <c r="M23" s="37">
        <v>454.7</v>
      </c>
      <c r="N23" s="26">
        <f t="shared" si="1"/>
        <v>1699.2</v>
      </c>
      <c r="O23" s="27">
        <f t="shared" si="2"/>
        <v>73.240348399246699</v>
      </c>
      <c r="P23" s="37">
        <f t="shared" si="3"/>
        <v>26.759651600753294</v>
      </c>
      <c r="Q23" s="54">
        <v>204.9</v>
      </c>
      <c r="R23" s="54">
        <v>73.900000000000006</v>
      </c>
      <c r="S23" s="54">
        <v>574.5</v>
      </c>
      <c r="T23" s="37"/>
      <c r="U23" s="38">
        <f>S23+Q23</f>
        <v>779.4</v>
      </c>
      <c r="V23" s="37">
        <f t="shared" si="5"/>
        <v>62.627561269586174</v>
      </c>
    </row>
    <row r="24" spans="1:22" s="60" customFormat="1" ht="19.5" customHeight="1" x14ac:dyDescent="0.25">
      <c r="A24" s="58" t="s">
        <v>43</v>
      </c>
      <c r="B24" s="59">
        <f>B6+B7+B8+B9+B10+B11+B12+B13+B14+B15+B16+B17+B18+B19+B20+B21+B22+B23</f>
        <v>43586.2</v>
      </c>
      <c r="C24" s="59">
        <f t="shared" ref="C24:U24" si="6">C6+C7+C8+C9+C10+C11+C12+C13+C14+C15+C16+C17+C18+C19+C20+C21+C22+C23</f>
        <v>5330.7000000000007</v>
      </c>
      <c r="D24" s="59">
        <f t="shared" si="6"/>
        <v>0</v>
      </c>
      <c r="E24" s="59">
        <f t="shared" si="6"/>
        <v>0</v>
      </c>
      <c r="F24" s="59">
        <f t="shared" si="6"/>
        <v>0</v>
      </c>
      <c r="G24" s="59">
        <f t="shared" si="6"/>
        <v>4888.2</v>
      </c>
      <c r="H24" s="59">
        <f t="shared" si="6"/>
        <v>185.29999999999998</v>
      </c>
      <c r="I24" s="59">
        <f t="shared" si="6"/>
        <v>1055</v>
      </c>
      <c r="J24" s="59">
        <f t="shared" si="6"/>
        <v>0</v>
      </c>
      <c r="K24" s="59">
        <f t="shared" si="6"/>
        <v>8529.4000000000015</v>
      </c>
      <c r="L24" s="59">
        <f t="shared" si="6"/>
        <v>63574.8</v>
      </c>
      <c r="M24" s="59">
        <f t="shared" si="6"/>
        <v>37071.199999999997</v>
      </c>
      <c r="N24" s="59">
        <f t="shared" si="6"/>
        <v>100646</v>
      </c>
      <c r="O24" s="57">
        <f t="shared" si="2"/>
        <v>63.166742841245551</v>
      </c>
      <c r="P24" s="59"/>
      <c r="Q24" s="59">
        <f t="shared" si="6"/>
        <v>6893.4</v>
      </c>
      <c r="R24" s="59">
        <f t="shared" si="6"/>
        <v>419.79999999999995</v>
      </c>
      <c r="S24" s="59">
        <f t="shared" si="6"/>
        <v>21301.100000000006</v>
      </c>
      <c r="T24" s="59"/>
      <c r="U24" s="59">
        <f t="shared" si="6"/>
        <v>28212.799999999999</v>
      </c>
      <c r="V24" s="59"/>
    </row>
    <row r="25" spans="1:22" x14ac:dyDescent="0.2">
      <c r="B25" s="2"/>
      <c r="C25" s="2"/>
      <c r="D25" s="2"/>
      <c r="E25" s="2"/>
      <c r="F25" s="2"/>
      <c r="G25" s="2"/>
      <c r="H25" s="55"/>
      <c r="I25" s="2"/>
      <c r="J25" s="2"/>
      <c r="K25" s="2"/>
    </row>
    <row r="27" spans="1:22" x14ac:dyDescent="0.2">
      <c r="H27" s="56"/>
      <c r="I27" s="56"/>
      <c r="J27" s="56"/>
    </row>
  </sheetData>
  <mergeCells count="15">
    <mergeCell ref="O4:O5"/>
    <mergeCell ref="Q4:Q5"/>
    <mergeCell ref="R4:R5"/>
    <mergeCell ref="S4:S5"/>
    <mergeCell ref="T4:T5"/>
    <mergeCell ref="A1:V1"/>
    <mergeCell ref="A3:A5"/>
    <mergeCell ref="B3:N3"/>
    <mergeCell ref="P3:P5"/>
    <mergeCell ref="Q3:T3"/>
    <mergeCell ref="U3:U5"/>
    <mergeCell ref="V3:V5"/>
    <mergeCell ref="B4:L4"/>
    <mergeCell ref="M4:M5"/>
    <mergeCell ref="N4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2020-06-04T03:42:19Z</dcterms:modified>
</cp:coreProperties>
</file>